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985" activeTab="0"/>
  </bookViews>
  <sheets>
    <sheet name="Design Tube Settler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<sst xmlns="http://schemas.openxmlformats.org/spreadsheetml/2006/main" count="80" uniqueCount="53">
  <si>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MLD</t>
  </si>
  <si>
    <t>m</t>
  </si>
  <si>
    <t>say</t>
  </si>
  <si>
    <t xml:space="preserve">Design Flow </t>
  </si>
  <si>
    <t>Design Flow Each</t>
  </si>
  <si>
    <t>Free Board</t>
  </si>
  <si>
    <t>m/s</t>
  </si>
  <si>
    <t>mm</t>
  </si>
  <si>
    <t>Detention in Flocculation Zone</t>
  </si>
  <si>
    <t>Detention in Clarification Zone</t>
  </si>
  <si>
    <t>hr</t>
  </si>
  <si>
    <t>Volume in Flocculation Zone</t>
  </si>
  <si>
    <t>Volume in Clarification Zone</t>
  </si>
  <si>
    <t>OD of Central Shaft</t>
  </si>
  <si>
    <t>C/S Area of Central Shaft</t>
  </si>
  <si>
    <t>Area of Clarification zone</t>
  </si>
  <si>
    <t>SWD Clarification Zone - required</t>
  </si>
  <si>
    <t>SWD Clarification Zone - provided</t>
  </si>
  <si>
    <t>SWD Flocculation Zone - provided</t>
  </si>
  <si>
    <t>Area Flocculation Zone</t>
  </si>
  <si>
    <t>Total Area Flocculation Zone</t>
  </si>
  <si>
    <t>Dia Flocculation Zone</t>
  </si>
  <si>
    <t>Flocculator wall thickness</t>
  </si>
  <si>
    <t>OD Flocculation Zone</t>
  </si>
  <si>
    <t>Outer Area Flocculation Zone</t>
  </si>
  <si>
    <t>Dia required</t>
  </si>
  <si>
    <t>Launder width</t>
  </si>
  <si>
    <t>Launder wall thickness</t>
  </si>
  <si>
    <t>Approx Launder Area</t>
  </si>
  <si>
    <t>Area incl launder required</t>
  </si>
  <si>
    <t>Velocity in Inlet Pipe</t>
  </si>
  <si>
    <t>Area Required</t>
  </si>
  <si>
    <t>Inlet Pipe Dia required</t>
  </si>
  <si>
    <t>Provide Inlet Pipe</t>
  </si>
  <si>
    <t>Bottom Slope</t>
  </si>
  <si>
    <t>1 in 12</t>
  </si>
  <si>
    <t>Total Area required in Clarification zone</t>
  </si>
  <si>
    <t>Considering wastage of space due to inclined tube settler, say</t>
  </si>
  <si>
    <r>
      <t>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/hr.</t>
    </r>
  </si>
  <si>
    <r>
      <t>m</t>
    </r>
    <r>
      <rPr>
        <vertAlign val="superscript"/>
        <sz val="10.5"/>
        <rFont val="Times New Roman"/>
        <family val="1"/>
      </rPr>
      <t>3</t>
    </r>
  </si>
  <si>
    <r>
      <t>m</t>
    </r>
    <r>
      <rPr>
        <vertAlign val="superscript"/>
        <sz val="10.5"/>
        <rFont val="Times New Roman"/>
        <family val="1"/>
      </rPr>
      <t>2</t>
    </r>
  </si>
  <si>
    <t>Description</t>
  </si>
  <si>
    <t>Value</t>
  </si>
  <si>
    <t>Units</t>
  </si>
  <si>
    <r>
      <t>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/m</t>
    </r>
    <r>
      <rPr>
        <b/>
        <vertAlign val="superscript"/>
        <sz val="10.5"/>
        <rFont val="Times New Roman"/>
        <family val="1"/>
      </rPr>
      <t>2</t>
    </r>
    <r>
      <rPr>
        <b/>
        <sz val="10.5"/>
        <rFont val="Times New Roman"/>
        <family val="1"/>
      </rPr>
      <t>/day</t>
    </r>
  </si>
  <si>
    <t>Number of Tube Settlers</t>
  </si>
  <si>
    <t>Sq. m</t>
  </si>
  <si>
    <t xml:space="preserve"> Design of Tube Settler </t>
  </si>
  <si>
    <t>2 *700 mm dia</t>
  </si>
  <si>
    <t>Surface Loading Rate in Clarification Zone</t>
  </si>
  <si>
    <t>Note: Data in yellow to be reviewed and suitably filled</t>
  </si>
  <si>
    <t xml:space="preserve">The effective available area for  installing tube settler is </t>
  </si>
  <si>
    <t>Note: Data in yellow cell to be suitably filled for particular application. Data in green cell to be reviewed and updated if need be.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</si>
</sst>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%"/>
    <numFmt numFmtId="173" formatCode="0.0%"/>
    <numFmt numFmtId="174" formatCode="0.000%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_(* #,##0.0_);_(* \(#,##0.0\);_(* &quot;-&quot;??_);_(@_)"/>
    <numFmt numFmtId="183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b/>
      <vertAlign val="superscript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5" xfId="0" applyFont="1" applyBorder="1" applyAlignment="1">
      <alignment wrapText="1"/>
    </xf>
    <xf numFmtId="43" fontId="4" fillId="0" borderId="16" xfId="42" applyFont="1" applyBorder="1" applyAlignment="1">
      <alignment/>
    </xf>
    <xf numFmtId="183" fontId="4" fillId="0" borderId="16" xfId="42" applyNumberFormat="1" applyFont="1" applyBorder="1" applyAlignment="1">
      <alignment/>
    </xf>
    <xf numFmtId="2" fontId="5" fillId="0" borderId="17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43" fontId="4" fillId="33" borderId="16" xfId="42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43" fontId="4" fillId="34" borderId="16" xfId="42" applyFont="1" applyFill="1" applyBorder="1" applyAlignment="1">
      <alignment/>
    </xf>
    <xf numFmtId="43" fontId="5" fillId="34" borderId="16" xfId="42" applyFont="1" applyFill="1" applyBorder="1" applyAlignment="1">
      <alignment/>
    </xf>
    <xf numFmtId="43" fontId="4" fillId="35" borderId="16" xfId="42" applyFont="1" applyFill="1" applyBorder="1" applyAlignment="1">
      <alignment/>
    </xf>
    <xf numFmtId="43" fontId="4" fillId="34" borderId="16" xfId="42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3"/>
  <sheetViews>
    <sheetView tabSelected="1" view="pageBreakPreview" zoomScale="124" zoomScaleSheetLayoutView="124" zoomScalePageLayoutView="0" workbookViewId="0" topLeftCell="B1">
      <selection activeCell="B14" sqref="B14"/>
    </sheetView>
  </sheetViews>
  <sheetFormatPr defaultColWidth="9.140625" defaultRowHeight="12.75"/>
  <cols>
    <col min="1" max="1" width="0" style="1" hidden="1" customWidth="1"/>
    <col min="2" max="2" width="51.8515625" style="1" customWidth="1"/>
    <col min="3" max="3" width="13.8515625" style="1" customWidth="1"/>
    <col min="4" max="4" width="10.00390625" style="1" bestFit="1" customWidth="1"/>
    <col min="5" max="16384" width="9.140625" style="1" customWidth="1"/>
  </cols>
  <sheetData>
    <row r="2" spans="2:4" ht="14.25">
      <c r="B2" s="23" t="s">
        <v>47</v>
      </c>
      <c r="C2" s="23"/>
      <c r="D2" s="23"/>
    </row>
    <row r="3" spans="2:4" ht="26.25" customHeight="1">
      <c r="B3" s="24" t="s">
        <v>52</v>
      </c>
      <c r="C3" s="24"/>
      <c r="D3" s="24"/>
    </row>
    <row r="4" spans="2:4" ht="13.5">
      <c r="B4" s="7" t="s">
        <v>41</v>
      </c>
      <c r="C4" s="8" t="s">
        <v>42</v>
      </c>
      <c r="D4" s="9" t="s">
        <v>43</v>
      </c>
    </row>
    <row r="5" spans="2:4" ht="13.5">
      <c r="B5" s="5" t="s">
        <v>45</v>
      </c>
      <c r="C5" s="13">
        <v>1</v>
      </c>
      <c r="D5" s="2"/>
    </row>
    <row r="6" spans="2:4" ht="13.5">
      <c r="B6" s="5" t="s">
        <v>3</v>
      </c>
      <c r="C6" s="16">
        <v>100</v>
      </c>
      <c r="D6" s="2" t="s">
        <v>0</v>
      </c>
    </row>
    <row r="7" spans="2:4" ht="16.5">
      <c r="B7" s="3"/>
      <c r="C7" s="12">
        <f>(C6/23)*1000</f>
        <v>4347.826086956521</v>
      </c>
      <c r="D7" s="2" t="s">
        <v>38</v>
      </c>
    </row>
    <row r="8" spans="2:4" ht="16.5">
      <c r="B8" s="5" t="s">
        <v>4</v>
      </c>
      <c r="C8" s="12">
        <v>4350</v>
      </c>
      <c r="D8" s="2" t="s">
        <v>38</v>
      </c>
    </row>
    <row r="9" spans="2:4" ht="13.5">
      <c r="B9" s="3" t="s">
        <v>8</v>
      </c>
      <c r="C9" s="19">
        <v>0.5</v>
      </c>
      <c r="D9" s="2" t="s">
        <v>10</v>
      </c>
    </row>
    <row r="10" spans="2:4" ht="13.5">
      <c r="B10" s="3" t="s">
        <v>9</v>
      </c>
      <c r="C10" s="19">
        <v>0.4</v>
      </c>
      <c r="D10" s="2" t="s">
        <v>10</v>
      </c>
    </row>
    <row r="11" spans="2:4" ht="16.5">
      <c r="B11" s="3" t="s">
        <v>11</v>
      </c>
      <c r="C11" s="12">
        <f>C8*C9</f>
        <v>2175</v>
      </c>
      <c r="D11" s="2" t="s">
        <v>39</v>
      </c>
    </row>
    <row r="12" spans="2:4" ht="16.5">
      <c r="B12" s="3" t="s">
        <v>12</v>
      </c>
      <c r="C12" s="12">
        <f>C8*C10</f>
        <v>1740</v>
      </c>
      <c r="D12" s="2" t="s">
        <v>39</v>
      </c>
    </row>
    <row r="13" spans="2:4" ht="13.5">
      <c r="B13" s="3" t="s">
        <v>13</v>
      </c>
      <c r="C13" s="16">
        <v>1.1</v>
      </c>
      <c r="D13" s="2" t="s">
        <v>1</v>
      </c>
    </row>
    <row r="14" spans="2:4" ht="16.5">
      <c r="B14" s="3" t="s">
        <v>14</v>
      </c>
      <c r="C14" s="12">
        <f>0.785*C13*C13</f>
        <v>0.9498500000000002</v>
      </c>
      <c r="D14" s="2" t="s">
        <v>40</v>
      </c>
    </row>
    <row r="15" spans="2:4" ht="15.75">
      <c r="B15" s="10" t="s">
        <v>49</v>
      </c>
      <c r="C15" s="20">
        <v>156</v>
      </c>
      <c r="D15" s="4" t="s">
        <v>44</v>
      </c>
    </row>
    <row r="16" spans="2:4" ht="14.25" customHeight="1">
      <c r="B16" s="3" t="s">
        <v>15</v>
      </c>
      <c r="C16" s="12">
        <f>(C8*24)/C15</f>
        <v>669.2307692307693</v>
      </c>
      <c r="D16" s="2" t="s">
        <v>40</v>
      </c>
    </row>
    <row r="17" spans="2:4" ht="13.5">
      <c r="B17" s="3" t="s">
        <v>16</v>
      </c>
      <c r="C17" s="12">
        <f>C12/C16</f>
        <v>2.5999999999999996</v>
      </c>
      <c r="D17" s="2" t="s">
        <v>1</v>
      </c>
    </row>
    <row r="18" spans="2:4" ht="13.5">
      <c r="B18" s="3" t="s">
        <v>17</v>
      </c>
      <c r="C18" s="20">
        <v>3</v>
      </c>
      <c r="D18" s="4" t="s">
        <v>1</v>
      </c>
    </row>
    <row r="19" spans="2:4" ht="13.5">
      <c r="B19" s="3" t="s">
        <v>18</v>
      </c>
      <c r="C19" s="20">
        <v>3.3</v>
      </c>
      <c r="D19" s="4" t="s">
        <v>1</v>
      </c>
    </row>
    <row r="20" spans="2:4" ht="16.5">
      <c r="B20" s="3" t="s">
        <v>19</v>
      </c>
      <c r="C20" s="12">
        <f>C11/C19</f>
        <v>659.0909090909091</v>
      </c>
      <c r="D20" s="2" t="s">
        <v>40</v>
      </c>
    </row>
    <row r="21" spans="2:4" ht="16.5">
      <c r="B21" s="3" t="s">
        <v>20</v>
      </c>
      <c r="C21" s="12">
        <f>C20+C14</f>
        <v>660.0407590909091</v>
      </c>
      <c r="D21" s="2" t="s">
        <v>40</v>
      </c>
    </row>
    <row r="22" spans="2:4" ht="13.5">
      <c r="B22" s="3" t="s">
        <v>21</v>
      </c>
      <c r="C22" s="12">
        <f>(C21/0.785)^0.5</f>
        <v>28.99683178588641</v>
      </c>
      <c r="D22" s="2" t="s">
        <v>1</v>
      </c>
    </row>
    <row r="23" spans="2:4" ht="13.5">
      <c r="B23" s="3"/>
      <c r="C23" s="12">
        <f>ROUND(C22,0)</f>
        <v>29</v>
      </c>
      <c r="D23" s="2" t="s">
        <v>1</v>
      </c>
    </row>
    <row r="24" spans="2:4" ht="13.5">
      <c r="B24" s="3" t="s">
        <v>22</v>
      </c>
      <c r="C24" s="19">
        <v>0.15</v>
      </c>
      <c r="D24" s="2" t="s">
        <v>1</v>
      </c>
    </row>
    <row r="25" spans="2:4" ht="13.5">
      <c r="B25" s="3" t="s">
        <v>23</v>
      </c>
      <c r="C25" s="12">
        <f>C23+(2*C24)</f>
        <v>29.3</v>
      </c>
      <c r="D25" s="2" t="s">
        <v>1</v>
      </c>
    </row>
    <row r="26" spans="2:4" ht="16.5">
      <c r="B26" s="3" t="s">
        <v>24</v>
      </c>
      <c r="C26" s="12">
        <f>0.785*C25*C25</f>
        <v>673.91465</v>
      </c>
      <c r="D26" s="2" t="s">
        <v>40</v>
      </c>
    </row>
    <row r="27" spans="2:4" ht="16.5">
      <c r="B27" s="3" t="s">
        <v>36</v>
      </c>
      <c r="C27" s="12">
        <f>C26+C16</f>
        <v>1343.1454192307692</v>
      </c>
      <c r="D27" s="2" t="s">
        <v>40</v>
      </c>
    </row>
    <row r="28" spans="2:4" ht="13.5">
      <c r="B28" s="3" t="s">
        <v>25</v>
      </c>
      <c r="C28" s="12">
        <f>(C27/0.785)^0.5</f>
        <v>41.3643961989709</v>
      </c>
      <c r="D28" s="2" t="s">
        <v>1</v>
      </c>
    </row>
    <row r="29" spans="2:4" ht="27">
      <c r="B29" s="6" t="s">
        <v>37</v>
      </c>
      <c r="C29" s="21">
        <f>ROUNDUP(C28,0)</f>
        <v>42</v>
      </c>
      <c r="D29" s="2" t="s">
        <v>1</v>
      </c>
    </row>
    <row r="30" spans="2:4" ht="13.5">
      <c r="B30" s="3" t="s">
        <v>26</v>
      </c>
      <c r="C30" s="16">
        <v>0.6</v>
      </c>
      <c r="D30" s="2" t="s">
        <v>1</v>
      </c>
    </row>
    <row r="31" spans="2:4" ht="13.5">
      <c r="B31" s="3" t="s">
        <v>27</v>
      </c>
      <c r="C31" s="19">
        <v>0.1</v>
      </c>
      <c r="D31" s="2" t="s">
        <v>1</v>
      </c>
    </row>
    <row r="32" spans="2:4" ht="16.5">
      <c r="B32" s="3" t="s">
        <v>28</v>
      </c>
      <c r="C32" s="12">
        <f>3.14*(C29+C30+C31+C31)*(C30+C31+C31)</f>
        <v>107.51360000000001</v>
      </c>
      <c r="D32" s="2" t="s">
        <v>40</v>
      </c>
    </row>
    <row r="33" spans="2:4" ht="16.5">
      <c r="B33" s="3" t="s">
        <v>29</v>
      </c>
      <c r="C33" s="12">
        <f>C32+0.785*C29*C29</f>
        <v>1492.2536</v>
      </c>
      <c r="D33" s="2" t="s">
        <v>40</v>
      </c>
    </row>
    <row r="34" spans="2:4" ht="13.5">
      <c r="B34" s="3" t="s">
        <v>25</v>
      </c>
      <c r="C34" s="12">
        <f>C29+C30+C30+C31+C31</f>
        <v>43.400000000000006</v>
      </c>
      <c r="D34" s="2" t="s">
        <v>1</v>
      </c>
    </row>
    <row r="35" spans="2:4" ht="13.5">
      <c r="B35" s="3" t="s">
        <v>2</v>
      </c>
      <c r="C35" s="12">
        <f>ROUND(C34,1)</f>
        <v>43.4</v>
      </c>
      <c r="D35" s="2" t="s">
        <v>1</v>
      </c>
    </row>
    <row r="36" spans="2:4" ht="13.5">
      <c r="B36" s="3" t="s">
        <v>5</v>
      </c>
      <c r="C36" s="16">
        <v>0.3</v>
      </c>
      <c r="D36" s="2" t="s">
        <v>1</v>
      </c>
    </row>
    <row r="37" spans="2:4" ht="13.5">
      <c r="B37" s="3" t="s">
        <v>34</v>
      </c>
      <c r="C37" s="22" t="s">
        <v>35</v>
      </c>
      <c r="D37" s="2"/>
    </row>
    <row r="38" spans="2:4" ht="13.5">
      <c r="B38" s="3" t="s">
        <v>30</v>
      </c>
      <c r="C38" s="19">
        <v>1</v>
      </c>
      <c r="D38" s="2" t="s">
        <v>6</v>
      </c>
    </row>
    <row r="39" spans="2:4" ht="16.5">
      <c r="B39" s="3" t="s">
        <v>31</v>
      </c>
      <c r="C39" s="12">
        <f>C8/3600</f>
        <v>1.2083333333333333</v>
      </c>
      <c r="D39" s="2" t="s">
        <v>40</v>
      </c>
    </row>
    <row r="40" spans="2:4" ht="13.5">
      <c r="B40" s="3" t="s">
        <v>32</v>
      </c>
      <c r="C40" s="12">
        <f>(C39/0.785)^0.5</f>
        <v>1.240676481454702</v>
      </c>
      <c r="D40" s="2" t="s">
        <v>1</v>
      </c>
    </row>
    <row r="41" spans="2:4" ht="13.5">
      <c r="B41" s="3" t="s">
        <v>33</v>
      </c>
      <c r="C41" s="17" t="s">
        <v>48</v>
      </c>
      <c r="D41" s="2" t="s">
        <v>7</v>
      </c>
    </row>
    <row r="42" spans="2:4" ht="13.5">
      <c r="B42" s="11" t="s">
        <v>51</v>
      </c>
      <c r="C42" s="14">
        <f>0.785*(C29*C29-C25*C25)</f>
        <v>710.8253500000001</v>
      </c>
      <c r="D42" s="15" t="s">
        <v>46</v>
      </c>
    </row>
    <row r="43" ht="13.5">
      <c r="B43" s="18" t="s">
        <v>50</v>
      </c>
    </row>
  </sheetData>
  <sheetProtection/>
  <mergeCells count="2">
    <mergeCell ref="B2:D2"/>
    <mergeCell ref="B3:D3"/>
  </mergeCells>
  <printOptions horizontalCentered="1"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 MILLER &amp;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k rajani</dc:creator>
  <cp:keywords/>
  <dc:description/>
  <cp:lastModifiedBy>IBM</cp:lastModifiedBy>
  <cp:lastPrinted>2010-06-24T04:26:15Z</cp:lastPrinted>
  <dcterms:created xsi:type="dcterms:W3CDTF">2000-04-03T06:03:14Z</dcterms:created>
  <dcterms:modified xsi:type="dcterms:W3CDTF">2010-08-26T10:00:52Z</dcterms:modified>
  <cp:category/>
  <cp:version/>
  <cp:contentType/>
  <cp:contentStatus/>
</cp:coreProperties>
</file>